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10950" activeTab="0"/>
  </bookViews>
  <sheets>
    <sheet name="Calcul Gregory sphérique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<sst xmlns="http://schemas.openxmlformats.org/spreadsheetml/2006/main" count="27" uniqueCount="25">
  <si>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p1'</t>
  </si>
  <si>
    <t>p2</t>
  </si>
  <si>
    <t>p2'</t>
  </si>
  <si>
    <t>f1 =</t>
  </si>
  <si>
    <t>f2 =</t>
  </si>
  <si>
    <t>R2 =</t>
  </si>
  <si>
    <t>R1 =</t>
  </si>
  <si>
    <t>D_M2 =</t>
  </si>
  <si>
    <t>D_M1 =</t>
  </si>
  <si>
    <t>d_M1-M2 =</t>
  </si>
  <si>
    <t>pour angle = 0</t>
  </si>
  <si>
    <t>pour angle</t>
  </si>
  <si>
    <t>a =</t>
  </si>
  <si>
    <t>G</t>
  </si>
  <si>
    <t>h_M1 =</t>
  </si>
  <si>
    <t xml:space="preserve">OD_M1 = </t>
  </si>
  <si>
    <t>diamètre ouverture dans M1</t>
  </si>
  <si>
    <t>f_1+2 =</t>
  </si>
  <si>
    <t>Calcul d'un télescope de Gregory avec 2 miroirs sphériques</t>
  </si>
  <si>
    <t>focale du télescope</t>
  </si>
  <si>
    <t>h_M2 =</t>
  </si>
  <si>
    <t>h_M2+R_M2 =</t>
  </si>
  <si>
    <t>proj_M1 =</t>
  </si>
  <si>
    <t>projection du segment h_M2+R_M2 sur le M1</t>
  </si>
  <si>
    <t>rayon de l'ouverture dans M1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</si>
</sst>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"/>
    <numFmt numFmtId="165" formatCode="0.0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D27" sqref="D27"/>
    </sheetView>
  </sheetViews>
  <sheetFormatPr defaultColWidth="11.421875" defaultRowHeight="12.75"/>
  <cols>
    <col min="1" max="1" width="16.8515625" style="1" customWidth="1"/>
    <col min="2" max="2" width="11.421875" style="1" customWidth="1"/>
    <col min="3" max="3" width="21.140625" style="5" customWidth="1"/>
    <col min="4" max="16384" width="11.421875" style="1" customWidth="1"/>
  </cols>
  <sheetData>
    <row r="1" ht="12.75">
      <c r="A1" s="1" t="s">
        <v>18</v>
      </c>
    </row>
    <row r="3" spans="1:4" ht="12.75">
      <c r="A3" s="9" t="s">
        <v>6</v>
      </c>
      <c r="B3" s="10">
        <v>4</v>
      </c>
      <c r="C3" s="4" t="s">
        <v>3</v>
      </c>
      <c r="D3" s="2">
        <v>2</v>
      </c>
    </row>
    <row r="4" spans="1:4" ht="12.75">
      <c r="A4" s="9" t="s">
        <v>5</v>
      </c>
      <c r="B4" s="10">
        <v>0.69</v>
      </c>
      <c r="C4" s="4" t="s">
        <v>4</v>
      </c>
      <c r="D4" s="2">
        <f>B4/2</f>
        <v>0.345</v>
      </c>
    </row>
    <row r="5" spans="1:4" ht="12.75">
      <c r="A5" s="9" t="s">
        <v>8</v>
      </c>
      <c r="B5" s="10">
        <v>0.4</v>
      </c>
      <c r="C5" s="11" t="s">
        <v>19</v>
      </c>
      <c r="D5" s="12"/>
    </row>
    <row r="6" spans="1:4" ht="12.75">
      <c r="A6" s="9" t="s">
        <v>9</v>
      </c>
      <c r="B6" s="10">
        <v>2.4</v>
      </c>
      <c r="C6" s="4" t="s">
        <v>17</v>
      </c>
      <c r="D6" s="8">
        <f>D3*D4/(D3+D4-B6)</f>
        <v>-12.545454545454508</v>
      </c>
    </row>
    <row r="8" spans="1:4" ht="12.75">
      <c r="A8" s="1" t="s">
        <v>0</v>
      </c>
      <c r="B8" s="1" t="s">
        <v>1</v>
      </c>
      <c r="C8" s="5" t="s">
        <v>2</v>
      </c>
      <c r="D8" s="1" t="s">
        <v>13</v>
      </c>
    </row>
    <row r="9" spans="1:4" ht="12.75">
      <c r="A9" s="2">
        <f>D3</f>
        <v>2</v>
      </c>
      <c r="B9" s="2">
        <f>B6-A9</f>
        <v>0.3999999999999999</v>
      </c>
      <c r="C9" s="7">
        <f>D4*B9/(B9-D4)</f>
        <v>2.509090909090911</v>
      </c>
      <c r="D9" s="8">
        <f>-C9/B9</f>
        <v>-6.272727272727279</v>
      </c>
    </row>
    <row r="11" spans="1:3" ht="12.75">
      <c r="A11" s="3" t="s">
        <v>7</v>
      </c>
      <c r="B11" s="2">
        <f>B9/A9*B5</f>
        <v>0.07999999999999999</v>
      </c>
      <c r="C11" s="5" t="s">
        <v>10</v>
      </c>
    </row>
    <row r="12" spans="1:3" ht="12.75">
      <c r="A12" s="3" t="s">
        <v>15</v>
      </c>
      <c r="B12" s="6">
        <f>(C9-B6)/C9*B11</f>
        <v>0.003478260869565279</v>
      </c>
      <c r="C12" s="5" t="s">
        <v>16</v>
      </c>
    </row>
    <row r="14" spans="1:3" ht="12.75">
      <c r="A14" s="1" t="s">
        <v>11</v>
      </c>
      <c r="B14" s="3" t="s">
        <v>12</v>
      </c>
      <c r="C14" s="7">
        <v>0.01</v>
      </c>
    </row>
    <row r="15" spans="1:2" ht="12.75">
      <c r="A15" s="3" t="s">
        <v>7</v>
      </c>
      <c r="B15" s="2">
        <f>B11+2*C14*B6</f>
        <v>0.128</v>
      </c>
    </row>
    <row r="16" spans="1:2" ht="12.75">
      <c r="A16" s="3" t="s">
        <v>14</v>
      </c>
      <c r="B16" s="2">
        <f>C14*D3</f>
        <v>0.02</v>
      </c>
    </row>
    <row r="17" spans="1:2" ht="12.75">
      <c r="A17" s="3" t="s">
        <v>20</v>
      </c>
      <c r="B17" s="2">
        <f>B16*(-C9/(B6-D3))</f>
        <v>-0.12545454545454557</v>
      </c>
    </row>
    <row r="18" spans="1:2" ht="12.75">
      <c r="A18" s="3" t="s">
        <v>21</v>
      </c>
      <c r="B18" s="2">
        <f>-B17+B15/2</f>
        <v>0.18945454545454557</v>
      </c>
    </row>
    <row r="19" spans="1:3" ht="12.75">
      <c r="A19" s="3" t="s">
        <v>22</v>
      </c>
      <c r="B19" s="2">
        <f>B18*B6/C9</f>
        <v>0.1812173913043478</v>
      </c>
      <c r="C19" s="5" t="s">
        <v>23</v>
      </c>
    </row>
    <row r="20" spans="1:3" ht="12.75">
      <c r="A20" s="3" t="s">
        <v>15</v>
      </c>
      <c r="B20" s="2">
        <f>B19-B15/2</f>
        <v>0.1172173913043478</v>
      </c>
      <c r="C20" s="5" t="s">
        <v>24</v>
      </c>
    </row>
    <row r="21" spans="1:3" ht="12.75">
      <c r="A21" s="3"/>
      <c r="B21" s="6"/>
      <c r="C21" s="1"/>
    </row>
  </sheetData>
  <mergeCells count="1">
    <mergeCell ref="C5:D5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HES-SO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SERVICE INFORMATIQUE</cp:lastModifiedBy>
  <dcterms:created xsi:type="dcterms:W3CDTF">2007-12-13T22:02:42Z</dcterms:created>
  <dcterms:modified xsi:type="dcterms:W3CDTF">2007-12-19T12:53:46Z</dcterms:modified>
  <cp:category/>
  <cp:version/>
  <cp:contentType/>
  <cp:contentStatus/>
</cp:coreProperties>
</file>